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0384D039-CB06-4994-B694-180B516D7F60}" xr6:coauthVersionLast="47" xr6:coauthVersionMax="47" xr10:uidLastSave="{00000000-0000-0000-0000-000000000000}"/>
  <bookViews>
    <workbookView xWindow="5340" yWindow="4050"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c r="F10" i="5"/>
  <c r="D11" i="5" s="1"/>
  <c r="F9" i="5"/>
  <c r="D9" i="5" s="1"/>
  <c r="F8" i="5"/>
  <c r="D8" i="5" s="1"/>
  <c r="F7" i="5"/>
  <c r="D7" i="5"/>
  <c r="F6" i="5"/>
  <c r="D6" i="5" s="1"/>
  <c r="F5" i="5"/>
  <c r="D5" i="5" s="1"/>
  <c r="F4" i="5"/>
  <c r="D4" i="5" s="1"/>
  <c r="F3" i="5"/>
  <c r="D3" i="5"/>
  <c r="C7" i="1"/>
  <c r="C9" i="1"/>
  <c r="C16" i="1"/>
  <c r="C14" i="1"/>
  <c r="C15" i="1"/>
  <c r="C13" i="1"/>
  <c r="C12" i="1"/>
  <c r="C11" i="1"/>
  <c r="C8" i="1"/>
  <c r="C6" i="1"/>
  <c r="C5" i="1"/>
  <c r="C4" i="1"/>
  <c r="B21" i="1" s="1"/>
  <c r="D4" i="1"/>
  <c r="D5" i="1"/>
  <c r="D6" i="1"/>
  <c r="D7" i="1"/>
  <c r="D8" i="1"/>
  <c r="D9" i="1"/>
  <c r="D11" i="1"/>
  <c r="D12" i="1"/>
  <c r="D13" i="1"/>
  <c r="D14" i="1"/>
  <c r="D15" i="1"/>
  <c r="D16" i="1"/>
  <c r="D17" i="1"/>
  <c r="E20" i="1"/>
  <c r="D23" i="1"/>
  <c r="E23" i="1"/>
  <c r="F23" i="1" s="1"/>
  <c r="E20" i="5"/>
  <c r="F20" i="5" s="1"/>
  <c r="G20" i="5" s="1"/>
  <c r="H20" i="5" s="1"/>
  <c r="I20" i="5" s="1"/>
  <c r="D16" i="5" l="1"/>
  <c r="A20" i="5" s="1"/>
  <c r="B20" i="5"/>
  <c r="A23" i="1" s="1"/>
  <c r="A21" i="1"/>
  <c r="C21" i="1" s="1"/>
  <c r="B23" i="1" l="1"/>
  <c r="C23" i="1" s="1"/>
  <c r="A25" i="1" s="1"/>
  <c r="B25" i="1" s="1"/>
  <c r="C20" i="5"/>
</calcChain>
</file>

<file path=xl/sharedStrings.xml><?xml version="1.0" encoding="utf-8"?>
<sst xmlns="http://schemas.openxmlformats.org/spreadsheetml/2006/main" count="314" uniqueCount="111">
  <si>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</si>
  <si>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</si>
  <si>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</si>
  <si>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</si>
  <si>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</si>
  <si>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</si>
  <si>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</si>
  <si>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</si>
  <si>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</si>
  <si>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</si>
  <si>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</si>
  <si>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</si>
  <si>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</si>
  <si>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</si>
  <si>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</si>
  <si>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</si>
  <si>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</si>
  <si>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</si>
  <si>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</si>
  <si>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</si>
  <si>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</si>
  <si>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</si>
  <si>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</si>
  <si>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</si>
  <si>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</si>
  <si>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</si>
  <si>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</si>
  <si>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</si>
  <si>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</si>
  <si>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</si>
  <si>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</si>
  <si>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</si>
  <si>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</si>
  <si>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</si>
  <si>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</si>
  <si>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</si>
  <si>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</si>
  <si>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</si>
  <si>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</si>
  <si>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</si>
  <si>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</si>
  <si>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</si>
  <si>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</si>
  <si>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</si>
  <si>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</si>
  <si>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</si>
  <si>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</si>
  <si>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</si>
  <si>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</si>
  <si>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</si>
  <si>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</si>
  <si>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</si>
  <si>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</si>
  <si>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</si>
  <si>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</si>
  <si>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</si>
  <si>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</si>
  <si>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</si>
  <si>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</si>
  <si>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</si>
  <si>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</si>
  <si>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</si>
  <si>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</si>
  <si>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</si>
  <si>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</si>
  <si>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</si>
  <si>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</si>
  <si>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</si>
  <si>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</si>
  <si>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</si>
  <si>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</si>
  <si>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</si>
  <si>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</si>
  <si>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</si>
  <si>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</si>
  <si>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Results-Driven Accountability Percentage and Determination</t>
    </r>
    <r>
      <rPr>
        <b/>
        <vertAlign val="superscript"/>
        <sz val="36"/>
        <color indexed="8"/>
        <rFont val="Calibri"/>
        <family val="2"/>
      </rPr>
      <t>3</t>
    </r>
  </si>
  <si>
    <r>
      <t>Part B Compliance Indicator</t>
    </r>
    <r>
      <rPr>
        <b/>
        <vertAlign val="superscript"/>
        <sz val="26"/>
        <color indexed="8"/>
        <rFont val="Times New Roman"/>
        <family val="1"/>
      </rPr>
      <t>1</t>
    </r>
  </si>
  <si>
    <t>Full Correction of Findings of Noncompliance Identified in FFY 2011</t>
  </si>
  <si>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</si>
  <si>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</si>
  <si>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</si>
  <si>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</si>
  <si>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</si>
  <si>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</si>
  <si>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</si>
  <si>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</si>
  <si>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</si>
  <si>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</si>
  <si>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</si>
  <si>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</si>
  <si>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</si>
  <si>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</si>
  <si>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</si>
  <si>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</si>
  <si>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</si>
  <si>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</si>
  <si>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1. The complete language for each indicator is located on page one of the State's Part B FFY 2012 SPP/APR Response Table.</t>
  </si>
  <si>
    <t>R</t>
  </si>
  <si>
    <t>UTAH</t>
  </si>
  <si>
    <t>N/A</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</si>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</sst>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20" fillId="3" borderId="7" xfId="0" applyFont="1" applyFill="1" applyBorder="1" applyAlignment="1" applyProtection="1">
      <alignment horizontal="right" vertical="center"/>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xf>
    <xf numFmtId="0" fontId="20" fillId="3" borderId="15" xfId="0" applyFont="1" applyFill="1" applyBorder="1" applyAlignment="1" applyProtection="1">
      <alignment horizontal="center" vertical="center"/>
    </xf>
    <xf numFmtId="0" fontId="20" fillId="3" borderId="16" xfId="0" applyFont="1" applyFill="1" applyBorder="1" applyAlignment="1" applyProtection="1">
      <alignment horizontal="center" vertical="center"/>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BDFE40C2-C746-3960-D143-A3DE412DAB00}"/>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207248FE-0E6A-DB63-2CCE-31EC87B7A9B9}"/>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4D30EBF2-0F17-805B-D2AF-49E947BFEFBA}"/>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65A15B37-DBDC-F6CD-E5BA-A32411096B2E}"/>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797E4566-FACA-E6C2-5CBA-C5F787968DF4}"/>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6C5C364A-2061-6B27-AD62-317C059D83C3}"/>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77C24876-F3D4-E6B7-3A2B-6DE2753BAC88}"/>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2F26E253-DBE0-D84B-64FF-ABB0688848C6}"/>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03E3EB87-FCBA-5D7A-D75F-695B52711DDB}"/>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D9064B00-6C89-B4D7-43FA-83807C9E716E}"/>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topLeftCell="A13" zoomScale="53" zoomScaleNormal="53" zoomScaleSheetLayoutView="50" zoomScalePageLayoutView="39" workbookViewId="0">
      <selection activeCell="B4" sqref="B4"/>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54</v>
      </c>
      <c r="B1" s="65"/>
      <c r="C1" s="66"/>
    </row>
    <row r="2" spans="1:6" s="30" customFormat="1" ht="53.25" customHeight="1" thickBot="1" x14ac:dyDescent="0.3">
      <c r="A2" s="61" t="s">
        <v>100</v>
      </c>
      <c r="B2" s="62"/>
      <c r="C2" s="63"/>
    </row>
    <row r="3" spans="1:6" ht="33.75" thickBot="1" x14ac:dyDescent="0.3">
      <c r="A3" s="15" t="s">
        <v>71</v>
      </c>
      <c r="B3" s="15" t="s">
        <v>0</v>
      </c>
      <c r="C3" s="15" t="s">
        <v>63</v>
      </c>
    </row>
    <row r="4" spans="1:6" ht="67.5" customHeight="1" thickBot="1" x14ac:dyDescent="0.3">
      <c r="A4" s="22" t="s">
        <v>101</v>
      </c>
      <c r="B4" s="17">
        <v>0.92</v>
      </c>
      <c r="C4" s="5">
        <f>IF(B4="N/A","N/A",IF(B4="Data Suppressed","*",IF(B4&lt;0%,"ERROR",IF(B4&gt;100%,"ERROR",IF(B4&gt;=90%,2,IF(B4&lt;=80%,0,IF(B4&gt;=81%-89%,1,)))))))</f>
        <v>2</v>
      </c>
      <c r="D4" s="5">
        <f>IF(B4="N/A","N/A",IF(B4="No Data",0,IF(B4="Not Valid and Reliable",0,IF(B4&lt;0%,"ERROR",IF(B4&gt;100%,"ERROR",IF(B4&gt;25%,0,IF(B4&gt;5.49%,1,2)))))))</f>
        <v>0</v>
      </c>
      <c r="F4" t="s">
        <v>62</v>
      </c>
    </row>
    <row r="5" spans="1:6" ht="67.5" customHeight="1" thickBot="1" x14ac:dyDescent="0.3">
      <c r="A5" s="22" t="s">
        <v>102</v>
      </c>
      <c r="B5" s="17">
        <v>0.28999999999999998</v>
      </c>
      <c r="C5" s="5">
        <f>IF(B5="N/A","N/A",IF(B5="Data Suppressed","*",IF(B5&lt;0%,"ERROR",IF(B5&gt;100%,"ERROR",IF(B5&gt;=35%,0,IF(B5&lt;=26%,2,IF(B5&gt;=34%-27%,1,)))))))</f>
        <v>1</v>
      </c>
      <c r="D5" s="5">
        <f>IF(B5="N/A","N/A",IF(B5="No Data",0,IF(B5="Not Valid and Reliable",0,IF(B5&lt;0%,"ERROR",IF(B5&gt;100%,"ERROR",IF(B5&gt;25%,0,IF(B5&gt;5.49%,1,2)))))))</f>
        <v>0</v>
      </c>
      <c r="F5" t="s">
        <v>1</v>
      </c>
    </row>
    <row r="6" spans="1:6" ht="67.5" customHeight="1" thickBot="1" x14ac:dyDescent="0.3">
      <c r="A6" s="22" t="s">
        <v>103</v>
      </c>
      <c r="B6" s="17">
        <v>0.28999999999999998</v>
      </c>
      <c r="C6" s="5">
        <f>IF(B6="N/A","N/A",IF(B6="Data Suppressed","*",IF(B6&lt;0%,"ERROR",IF(B6&gt;100%,"ERROR",IF(B6&gt;=30%,2,IF(B6&lt;=23%,0,IF(B6&gt;=24%-29%,1,)))))))</f>
        <v>1</v>
      </c>
      <c r="D6" s="5">
        <f>IF(B6="N/A","N/A",IF(B6="No Data",0,IF(B6="Not Valid and Reliable",0,IF(B6&lt;0%,"ERROR",IF(B6&gt;100%,"ERROR",IF(B6&gt;25%,0,IF(B6&gt;5.49%,1,2)))))))</f>
        <v>0</v>
      </c>
      <c r="F6" t="s">
        <v>2</v>
      </c>
    </row>
    <row r="7" spans="1:6" ht="67.5" customHeight="1" thickBot="1" x14ac:dyDescent="0.3">
      <c r="A7" s="22" t="s">
        <v>104</v>
      </c>
      <c r="B7" s="17">
        <v>0.21</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105</v>
      </c>
      <c r="B8" s="17">
        <v>0.28999999999999998</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22" t="s">
        <v>106</v>
      </c>
      <c r="B9" s="17">
        <v>0.24</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0.91</v>
      </c>
      <c r="C11" s="5">
        <f>IF(B11="N/A","N/A",IF(B11="Data Suppressed","*",IF(B11&lt;0%,"ERROR",IF(B11&gt;100%,"ERROR",IF(B11&gt;=90%,2,IF(B11&lt;=80%,0,IF(B11&gt;=81%-89%,1,)))))))</f>
        <v>2</v>
      </c>
      <c r="D11" s="5">
        <f>IF(B11="N/A","N/A",IF(B11="No Data",0,IF(B11="Not Valid and Reliable",0,IF(B11&lt;0,"ERROR", IF(B11&gt;100%,"ERROR",IF(B11&gt;94.49%,2,IF(B11&gt;74.49%,1,0)))))))</f>
        <v>1</v>
      </c>
      <c r="F11" t="s">
        <v>6</v>
      </c>
    </row>
    <row r="12" spans="1:6" ht="66.75" customHeight="1" thickBot="1" x14ac:dyDescent="0.3">
      <c r="A12" s="22" t="s">
        <v>102</v>
      </c>
      <c r="B12" s="17">
        <v>0.32</v>
      </c>
      <c r="C12" s="5">
        <f>IF(B12="N/A","N/A",IF(B12="Data Suppressed","*",IF(B12&lt;0%,"ERROR",IF(B12&gt;100%,"ERROR",IF(B12&gt;=35%,0,IF(B12&lt;=26%,2,IF(B12&gt;=34%-27%,1,)))))))</f>
        <v>1</v>
      </c>
      <c r="D12" s="5">
        <f>IF(B13="N/A","N/A",IF(B13="No Data",0,IF(B13="Not Valid and Reliable",0,IF(B13&lt;0,"ERROR", IF(B13&gt;100%,"ERROR",IF(B13&gt;94.49%,2,IF(B13&gt;74.49%,1,0)))))))</f>
        <v>0</v>
      </c>
      <c r="F12" t="s">
        <v>7</v>
      </c>
    </row>
    <row r="13" spans="1:6" ht="67.5" customHeight="1" thickBot="1" x14ac:dyDescent="0.3">
      <c r="A13" s="22" t="s">
        <v>103</v>
      </c>
      <c r="B13" s="17">
        <v>0.51</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104</v>
      </c>
      <c r="B14" s="17">
        <v>0.08</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105</v>
      </c>
      <c r="B15" s="17">
        <v>0.22</v>
      </c>
      <c r="C15" s="5">
        <f>IF(B15="N/A","N/A",IF(B15="Data Suppressed","*",IF(B15&lt;0%,"ERROR",IF(B15&gt;100%,"ERROR",IF(B15&gt;=34%,2,IF(B15&lt;=26%,0,IF(B15&gt;=27%-33%,1,)))))))</f>
        <v>0</v>
      </c>
      <c r="D15" s="5">
        <f>IF(B15=4,2,IF(B15&lt;3,0,1))</f>
        <v>0</v>
      </c>
      <c r="F15" t="s">
        <v>10</v>
      </c>
    </row>
    <row r="16" spans="1:6" ht="67.5" customHeight="1" thickBot="1" x14ac:dyDescent="0.3">
      <c r="A16" s="22" t="s">
        <v>106</v>
      </c>
      <c r="B16" s="17">
        <v>0.12</v>
      </c>
      <c r="C16" s="5">
        <f>IF(B16="N/A","N/A",IF(B16="Data Suppressed","*",IF(B16&lt;0%,"ERROR",IF(B16&gt;100%,"ERROR",IF(B16&gt;16%,-1,IF(B16&lt;=15%,1,))))))</f>
        <v>1</v>
      </c>
      <c r="D16" s="6" t="b">
        <f>IF(B16="NONE",2, IF(B16="YES 1 OR 2 YRS", 1.5,IF(B16="YES 3 OR MORE YRS", 0)))</f>
        <v>0</v>
      </c>
      <c r="F16" t="s">
        <v>11</v>
      </c>
    </row>
    <row r="17" spans="1:22" ht="37.5" thickBot="1" x14ac:dyDescent="0.3">
      <c r="A17" s="21" t="s">
        <v>107</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7</v>
      </c>
      <c r="C21" s="28">
        <f>B21/A21</f>
        <v>0.35</v>
      </c>
      <c r="E21" t="s">
        <v>16</v>
      </c>
      <c r="V21" t="s">
        <v>97</v>
      </c>
    </row>
    <row r="22" spans="1:22" ht="67.5" customHeight="1" thickBot="1" x14ac:dyDescent="0.3">
      <c r="A22" s="23" t="s">
        <v>70</v>
      </c>
      <c r="B22" s="24" t="s">
        <v>74</v>
      </c>
      <c r="C22" s="24" t="s">
        <v>69</v>
      </c>
    </row>
    <row r="23" spans="1:22" ht="67.5" customHeight="1" thickBot="1" x14ac:dyDescent="0.3">
      <c r="A23" s="52">
        <f>'Compliance Matrix Part B'!$B$20</f>
        <v>22</v>
      </c>
      <c r="B23" s="53">
        <f>'Compliance Matrix Part B'!$A$20</f>
        <v>20</v>
      </c>
      <c r="C23" s="25">
        <f>B23/A23</f>
        <v>0.90909090909090906</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75</v>
      </c>
      <c r="B24" s="56"/>
      <c r="C24" s="57"/>
      <c r="D24" s="4"/>
      <c r="H24" t="s">
        <v>18</v>
      </c>
    </row>
    <row r="25" spans="1:22" ht="67.5" customHeight="1" thickBot="1" x14ac:dyDescent="0.35">
      <c r="A25" s="26">
        <f>C21*0.5+C23*0.5</f>
        <v>0.62954545454545452</v>
      </c>
      <c r="B25" s="58" t="str">
        <f>IF(A25&gt;79.49%,"MEETS REQUIREMENTS (green)",IF(A25&gt;59.49%,"NEEDS ASSISTANCE (yellow)","NEEDS INTERVENTION (red)"))</f>
        <v>NEEDS ASSISTANCE (yellow)</v>
      </c>
      <c r="C25" s="59"/>
      <c r="D25" s="4"/>
    </row>
    <row r="26" spans="1:22" ht="102.75" customHeight="1" thickTop="1" x14ac:dyDescent="0.3">
      <c r="A26" s="60" t="s">
        <v>108</v>
      </c>
      <c r="B26" s="60"/>
      <c r="C26" s="60"/>
      <c r="D26" s="4"/>
    </row>
    <row r="27" spans="1:22" ht="52.5" customHeight="1" x14ac:dyDescent="0.3">
      <c r="A27" s="54" t="s">
        <v>73</v>
      </c>
      <c r="B27" s="2"/>
      <c r="C27" s="2"/>
      <c r="D27" s="4"/>
      <c r="H27" t="s">
        <v>19</v>
      </c>
    </row>
    <row r="28" spans="1:22" ht="104.25" customHeight="1" x14ac:dyDescent="0.3">
      <c r="A28" s="67" t="s">
        <v>109</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1" t="s">
        <v>98</v>
      </c>
      <c r="B1" s="9" t="s">
        <v>110</v>
      </c>
      <c r="C1" s="9"/>
      <c r="D1" s="29"/>
    </row>
    <row r="2" spans="1:8" ht="174" customHeight="1" thickBot="1" x14ac:dyDescent="0.3">
      <c r="A2" s="15" t="s">
        <v>76</v>
      </c>
      <c r="B2" s="15" t="s">
        <v>0</v>
      </c>
      <c r="C2" s="31" t="s">
        <v>77</v>
      </c>
      <c r="D2" s="15" t="s">
        <v>63</v>
      </c>
    </row>
    <row r="3" spans="1:8" ht="125.25" customHeight="1" thickBot="1" x14ac:dyDescent="0.3">
      <c r="A3" s="32" t="s">
        <v>78</v>
      </c>
      <c r="B3" s="17">
        <v>0</v>
      </c>
      <c r="C3" s="33" t="s">
        <v>99</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80</v>
      </c>
      <c r="B4" s="17">
        <v>0</v>
      </c>
      <c r="C4" s="33" t="s">
        <v>99</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81</v>
      </c>
      <c r="B5" s="17">
        <v>0</v>
      </c>
      <c r="C5" s="33" t="s">
        <v>99</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82</v>
      </c>
      <c r="B6" s="17">
        <v>0.98880000000000001</v>
      </c>
      <c r="C6" s="33" t="s">
        <v>79</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83</v>
      </c>
      <c r="B7" s="17">
        <v>0.99360000000000004</v>
      </c>
      <c r="C7" s="33" t="s">
        <v>79</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84</v>
      </c>
      <c r="B8" s="17">
        <v>0.87719999999999998</v>
      </c>
      <c r="C8" s="33" t="s">
        <v>79</v>
      </c>
      <c r="D8" s="5">
        <f>IF(F8="ERROR","ERROR",IF(F8="N/A","N/A",IF(C8="N",F8,IF(C8="N/A",F8,IF(F8=0,0,IF(F8=2,2,IF(B8&gt;89.49%,F8+1,F8)))))))</f>
        <v>1</v>
      </c>
      <c r="F8" s="5">
        <f>IF(B8="N/A","N/A",IF(B8="No Data",0,IF(B8="Not Valid and Reliable",0,IF(B8&lt;0,"ERROR", IF(B8&gt;100%,"ERROR",IF(B8&gt;94.49%,2,IF(B8&gt;74.49%,1,0)))))))</f>
        <v>1</v>
      </c>
      <c r="H8" t="s">
        <v>5</v>
      </c>
    </row>
    <row r="9" spans="1:8" ht="73.900000000000006" customHeight="1" thickBot="1" x14ac:dyDescent="0.3">
      <c r="A9" s="32" t="s">
        <v>85</v>
      </c>
      <c r="B9" s="17">
        <v>1</v>
      </c>
      <c r="C9" s="34"/>
      <c r="D9" s="5">
        <f>F9</f>
        <v>2</v>
      </c>
      <c r="F9" s="5">
        <f>IF(B9="N/A","N/A",IF(B9="No Data",0,IF(B9="Not Valid and Reliable",0,IF(B9&lt;0,"ERROR", IF(B9&gt;100%,"ERROR",IF(B9&gt;94.49%,2,IF(B9&gt;74.49%,1,0)))))))</f>
        <v>2</v>
      </c>
      <c r="H9" t="s">
        <v>6</v>
      </c>
    </row>
    <row r="10" spans="1:8" ht="60.75" customHeight="1" thickBot="1" x14ac:dyDescent="0.3">
      <c r="A10" s="32" t="s">
        <v>86</v>
      </c>
      <c r="B10" s="17">
        <v>0.91300000000000003</v>
      </c>
      <c r="C10" s="34"/>
      <c r="D10" s="5">
        <f>F12</f>
        <v>1</v>
      </c>
      <c r="F10" s="5">
        <f>IF(B11="N/A","N/A",IF(B11="No Data",0,IF(B11="Not Valid and Reliable",0,IF(B11&lt;0,"ERROR", IF(B11&gt;100%,"ERROR",IF(B11&gt;94.49%,2,IF(B11&gt;74.49%,1,0)))))))</f>
        <v>2</v>
      </c>
      <c r="H10" t="s">
        <v>7</v>
      </c>
    </row>
    <row r="11" spans="1:8" ht="60.75" customHeight="1" thickBot="1" x14ac:dyDescent="0.3">
      <c r="A11" s="32" t="s">
        <v>87</v>
      </c>
      <c r="B11" s="17">
        <v>1</v>
      </c>
      <c r="C11" s="34"/>
      <c r="D11" s="5">
        <f>F10</f>
        <v>2</v>
      </c>
      <c r="F11" s="5">
        <f>IF(B12="N/A","N/A",IF(B12="No Data",0,IF(B12="Not Valid and Reliable",0,IF(B12&lt;0,"ERROR", IF(B12&gt;100%,"ERROR",IF(B12&gt;94.49%,2,IF(B12&gt;74.49%,1,0)))))))</f>
        <v>2</v>
      </c>
      <c r="H11" t="s">
        <v>8</v>
      </c>
    </row>
    <row r="12" spans="1:8" ht="60.6" customHeight="1" thickBot="1" x14ac:dyDescent="0.3">
      <c r="A12" s="32" t="s">
        <v>88</v>
      </c>
      <c r="B12" s="17">
        <v>1</v>
      </c>
      <c r="C12" s="34"/>
      <c r="D12" s="5">
        <f>F11</f>
        <v>2</v>
      </c>
      <c r="F12" s="5">
        <f>IF(B10="N/A","N/A",IF(B10="No Data",0,IF(B10="Not Valid and Reliable",0,IF(B10&lt;0,"ERROR", IF(B10&gt;100%,"ERROR",IF(B10&gt;94.49%,2,IF(B10&gt;74.49%,1,0)))))))</f>
        <v>1</v>
      </c>
      <c r="H12" t="s">
        <v>9</v>
      </c>
    </row>
    <row r="13" spans="1:8" ht="64.150000000000006" customHeight="1" thickBot="1" x14ac:dyDescent="0.3">
      <c r="A13" s="35" t="s">
        <v>89</v>
      </c>
      <c r="B13" s="36">
        <f>SUM(F14:F15)</f>
        <v>4</v>
      </c>
      <c r="C13" s="34"/>
      <c r="D13" s="5">
        <f>F13</f>
        <v>2</v>
      </c>
      <c r="F13" s="5">
        <f>IF(B13=4,2,IF(B13&lt;3,0,1))</f>
        <v>2</v>
      </c>
      <c r="H13" t="s">
        <v>10</v>
      </c>
    </row>
    <row r="14" spans="1:8" ht="56.25" customHeight="1" thickBot="1" x14ac:dyDescent="0.3">
      <c r="A14" s="37" t="s">
        <v>90</v>
      </c>
      <c r="B14" s="38" t="s">
        <v>91</v>
      </c>
      <c r="C14" s="34"/>
      <c r="D14" s="6"/>
      <c r="F14" s="6">
        <f>IF(B14="NONE",2, IF(B14="YES 1 OR 2 YRS", 1.5,IF(B14="YES 3 OR MORE YRS", 0)))</f>
        <v>2</v>
      </c>
      <c r="H14" t="s">
        <v>11</v>
      </c>
    </row>
    <row r="15" spans="1:8" ht="65.45" customHeight="1" thickBot="1" x14ac:dyDescent="0.3">
      <c r="A15" s="37" t="s">
        <v>92</v>
      </c>
      <c r="B15" s="38" t="s">
        <v>91</v>
      </c>
      <c r="C15" s="34"/>
      <c r="D15" s="6"/>
      <c r="F15" s="6">
        <f>IF(B15="NONE",2, IF(B15="YES 2 TO 4 YRS", 1.5,IF(B15="YES 5 OR MORE YRS", 0)))</f>
        <v>2</v>
      </c>
      <c r="H15" t="s">
        <v>12</v>
      </c>
    </row>
    <row r="16" spans="1:8" ht="75.599999999999994" customHeight="1" thickBot="1" x14ac:dyDescent="0.3">
      <c r="A16" s="39"/>
      <c r="B16" s="40" t="s">
        <v>93</v>
      </c>
      <c r="C16" s="41"/>
      <c r="D16" s="42">
        <f>SUM(D3:D13)</f>
        <v>20</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94</v>
      </c>
      <c r="B19" s="45" t="s">
        <v>95</v>
      </c>
      <c r="C19" s="68" t="s">
        <v>69</v>
      </c>
      <c r="D19" s="69"/>
      <c r="F19" s="7" t="e">
        <f>IF(#REF!="NO",2, 0)</f>
        <v>#REF!</v>
      </c>
      <c r="H19" t="s">
        <v>16</v>
      </c>
    </row>
    <row r="20" spans="1:9" ht="103.5" customHeight="1" thickBot="1" x14ac:dyDescent="0.3">
      <c r="A20" s="46">
        <f>D16</f>
        <v>20</v>
      </c>
      <c r="B20" s="46">
        <f>(COUNT(D3:D15)*2)</f>
        <v>22</v>
      </c>
      <c r="C20" s="70">
        <f>A20/B20</f>
        <v>0.90909090909090906</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96</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2023-06-05T18:10:08Z</dcterms:modified>
</cp:coreProperties>
</file>